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ample 1 — Fourplex" sheetId="1" state="visible" r:id="rId3"/>
    <sheet name="Example 2 — 8-Unit Building" sheetId="2" state="visible" r:id="rId4"/>
    <sheet name="Your Own Deal — Blank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<sst xmlns="http://schemas.openxmlformats.org/spreadsheetml/2006/main" count="132" uniqueCount="50">
  <si>
    <t xml:space="preserve">🏠  Example 1: Owner-Occupied Fourplex (House Hack)</t>
  </si>
  <si>
    <t xml:space="preserve">$1,000,000 Purchase · 15% Down · 4 Units @ $2,500/mo · You live in Unit 1</t>
  </si>
  <si>
    <t xml:space="preserve">🔵 Blue = Inputs you can change   |   Black = Calculated automatically</t>
  </si>
  <si>
    <t xml:space="preserve">📋  PURCHASE INFORMATION</t>
  </si>
  <si>
    <t xml:space="preserve">Purchase Price</t>
  </si>
  <si>
    <t xml:space="preserve">Down Payment %</t>
  </si>
  <si>
    <t xml:space="preserve">Down Payment ($)</t>
  </si>
  <si>
    <t xml:space="preserve">Loan Amount</t>
  </si>
  <si>
    <t xml:space="preserve">Interest Rate (Annual)</t>
  </si>
  <si>
    <t xml:space="preserve">Loan Term (Years)</t>
  </si>
  <si>
    <t xml:space="preserve">Monthly Mortgage (P&amp;I)</t>
  </si>
  <si>
    <t xml:space="preserve">💰  MONTHLY INCOME</t>
  </si>
  <si>
    <t xml:space="preserve">Number of Units</t>
  </si>
  <si>
    <t xml:space="preserve">Units Rented (owner occupies 1)</t>
  </si>
  <si>
    <t xml:space="preserve">Rent Per Unit (Monthly)</t>
  </si>
  <si>
    <t xml:space="preserve">Gross Monthly Rental Income</t>
  </si>
  <si>
    <t xml:space="preserve">📊  MONTHLY OPERATING EXPENSES</t>
  </si>
  <si>
    <t xml:space="preserve">Property Taxes (Monthly)</t>
  </si>
  <si>
    <t xml:space="preserve">Insurance (Monthly)</t>
  </si>
  <si>
    <t xml:space="preserve">Maintenance Reserve % of Rent</t>
  </si>
  <si>
    <t xml:space="preserve">    Maintenance Reserve ($)</t>
  </si>
  <si>
    <t xml:space="preserve">Vacancy Reserve % of Rent</t>
  </si>
  <si>
    <t xml:space="preserve">    Vacancy Reserve ($)</t>
  </si>
  <si>
    <t xml:space="preserve">Total Operating Expenses (Monthly)</t>
  </si>
  <si>
    <t xml:space="preserve">📈  KEY INVESTMENT METRICS</t>
  </si>
  <si>
    <t xml:space="preserve">Net Operating Income — NOI (Monthly)</t>
  </si>
  <si>
    <t xml:space="preserve">Net Operating Income — NOI (Annual)</t>
  </si>
  <si>
    <t xml:space="preserve">Cap Rate  (NOI ÷ Purchase Price)</t>
  </si>
  <si>
    <t xml:space="preserve">Monthly Cash Flow (after mortgage)</t>
  </si>
  <si>
    <t xml:space="preserve">Annual Cash Flow</t>
  </si>
  <si>
    <t xml:space="preserve">Cash-on-Cash Return  (Annual CF ÷ Down Payment)</t>
  </si>
  <si>
    <t xml:space="preserve">Gross Rent Multiplier — GRM  (Price ÷ Annual Rent)</t>
  </si>
  <si>
    <t xml:space="preserve">Break-Even Occupancy  (Expenses+Mortgage ÷ Full Rent)</t>
  </si>
  <si>
    <t xml:space="preserve">🏆  TOTAL ANNUAL RETURN (All 4 Pillars)</t>
  </si>
  <si>
    <t xml:space="preserve">Annual Cash Flow (Pillar 1)</t>
  </si>
  <si>
    <t xml:space="preserve">Appreciation @ 3% (Pillar 2 — estimate)</t>
  </si>
  <si>
    <t xml:space="preserve">Est. Year 1 Loan Paydown (Pillar 3)</t>
  </si>
  <si>
    <t xml:space="preserve">  Tax Benefits (Pillar 4 — consult your CPA)</t>
  </si>
  <si>
    <t xml:space="preserve">Varies</t>
  </si>
  <si>
    <t xml:space="preserve">TOTAL COMBINED RETURN (Pillars 1–3)</t>
  </si>
  <si>
    <t xml:space="preserve">Return on Cash Invested</t>
  </si>
  <si>
    <t xml:space="preserve">⚠️  This analyzer is for educational purposes. Always verify with a licensed financial advisor, CPA, and mortgage professional before investing.</t>
  </si>
  <si>
    <t xml:space="preserve">🏢  Example 2: 8-Unit Investment Building</t>
  </si>
  <si>
    <t xml:space="preserve">$1,750,000 Purchase · 25% Down · 8 Units @ $1,950/mo · Pure Investment (not owner-occupied)</t>
  </si>
  <si>
    <t xml:space="preserve">Property Management % of Rent</t>
  </si>
  <si>
    <t xml:space="preserve">    Property Management ($)</t>
  </si>
  <si>
    <t xml:space="preserve">CapEx Reserve % of Rent</t>
  </si>
  <si>
    <t xml:space="preserve">    CapEx Reserve ($)</t>
  </si>
  <si>
    <t xml:space="preserve">📝  Analyze YOUR Own Deal</t>
  </si>
  <si>
    <t xml:space="preserve">Enter your own numbers in the blue cells — everything calculates automatically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</si>
</sst>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%"/>
    <numFmt numFmtId="167" formatCode="0.00%"/>
    <numFmt numFmtId="168" formatCode="0"/>
    <numFmt numFmtId="169" formatCode="0.0\x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E8C97A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1B4D3E"/>
      <name val="Arial"/>
      <family val="0"/>
      <charset val="1"/>
    </font>
    <font>
      <b val="true"/>
      <sz val="11"/>
      <color rgb="FF1B4D3E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B4D3E"/>
        <bgColor rgb="FF2A6B56"/>
      </patternFill>
    </fill>
    <fill>
      <patternFill patternType="solid">
        <fgColor rgb="FF2A6B56"/>
        <bgColor rgb="FF1B4D3E"/>
      </patternFill>
    </fill>
    <fill>
      <patternFill patternType="solid">
        <fgColor rgb="FFFBF5E6"/>
        <bgColor rgb="FFE8F5EE"/>
      </patternFill>
    </fill>
    <fill>
      <patternFill patternType="solid">
        <fgColor rgb="FFE8F5EE"/>
        <bgColor rgb="FFFBF5E6"/>
      </patternFill>
    </fill>
    <fill>
      <patternFill patternType="solid">
        <fgColor rgb="FFFFFFFF"/>
        <bgColor rgb="FFFBF5E6"/>
      </patternFill>
    </fill>
    <fill>
      <patternFill patternType="solid">
        <fgColor rgb="FFC9A84C"/>
        <bgColor rgb="FFE8C97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A6B56"/>
      <rgbColor rgb="FFCCCCCC"/>
      <rgbColor rgb="FF888888"/>
      <rgbColor rgb="FF9999FF"/>
      <rgbColor rgb="FF993366"/>
      <rgbColor rgb="FFFBF5E6"/>
      <rgbColor rgb="FFE8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8C97A"/>
      <rgbColor rgb="FF3366FF"/>
      <rgbColor rgb="FF33CCCC"/>
      <rgbColor rgb="FF99CC00"/>
      <rgbColor rgb="FFFFCC00"/>
      <rgbColor rgb="FFFF9900"/>
      <rgbColor rgb="FFFF6600"/>
      <rgbColor rgb="FF666666"/>
      <rgbColor rgb="FFC9A84C"/>
      <rgbColor rgb="FF003366"/>
      <rgbColor rgb="FF339966"/>
      <rgbColor rgb="FF003300"/>
      <rgbColor rgb="FF333300"/>
      <rgbColor rgb="FF993300"/>
      <rgbColor rgb="FF993366"/>
      <rgbColor rgb="FF333399"/>
      <rgbColor rgb="FF1B4D3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4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36"/>
    <col collapsed="false" customWidth="true" hidden="false" outlineLevel="0" max="3" min="3" style="0" width="18"/>
  </cols>
  <sheetData>
    <row r="1" customFormat="false" ht="30" hidden="false" customHeight="true" outlineLevel="0" collapsed="false">
      <c r="B1" s="1" t="s">
        <v>0</v>
      </c>
      <c r="C1" s="1"/>
    </row>
    <row r="2" customFormat="false" ht="19.5" hidden="false" customHeight="true" outlineLevel="0" collapsed="false">
      <c r="B2" s="2" t="s">
        <v>1</v>
      </c>
      <c r="C2" s="2"/>
    </row>
    <row r="3" customFormat="false" ht="15" hidden="false" customHeight="false" outlineLevel="0" collapsed="false">
      <c r="B3" s="3" t="s">
        <v>2</v>
      </c>
      <c r="C3" s="3"/>
    </row>
    <row r="5" customFormat="false" ht="21.75" hidden="false" customHeight="true" outlineLevel="0" collapsed="false">
      <c r="B5" s="4" t="s">
        <v>3</v>
      </c>
      <c r="C5" s="4"/>
    </row>
    <row r="6" customFormat="false" ht="15" hidden="false" customHeight="false" outlineLevel="0" collapsed="false">
      <c r="B6" s="5" t="s">
        <v>4</v>
      </c>
      <c r="C6" s="6" t="n">
        <v>1000000</v>
      </c>
    </row>
    <row r="7" customFormat="false" ht="15" hidden="false" customHeight="false" outlineLevel="0" collapsed="false">
      <c r="B7" s="5" t="s">
        <v>5</v>
      </c>
      <c r="C7" s="7" t="n">
        <v>0.15</v>
      </c>
    </row>
    <row r="8" customFormat="false" ht="15" hidden="false" customHeight="false" outlineLevel="0" collapsed="false">
      <c r="B8" s="8" t="s">
        <v>6</v>
      </c>
      <c r="C8" s="9" t="n">
        <f aca="false">C6*C7</f>
        <v>150000</v>
      </c>
    </row>
    <row r="9" customFormat="false" ht="15" hidden="false" customHeight="false" outlineLevel="0" collapsed="false">
      <c r="B9" s="5" t="s">
        <v>7</v>
      </c>
      <c r="C9" s="10" t="n">
        <f aca="false">C6-C8</f>
        <v>850000</v>
      </c>
    </row>
    <row r="10" customFormat="false" ht="15" hidden="false" customHeight="false" outlineLevel="0" collapsed="false">
      <c r="B10" s="5" t="s">
        <v>8</v>
      </c>
      <c r="C10" s="11" t="n">
        <v>0.065</v>
      </c>
    </row>
    <row r="11" customFormat="false" ht="15" hidden="false" customHeight="false" outlineLevel="0" collapsed="false">
      <c r="B11" s="5" t="s">
        <v>9</v>
      </c>
      <c r="C11" s="12" t="n">
        <v>30</v>
      </c>
    </row>
    <row r="12" customFormat="false" ht="15" hidden="false" customHeight="false" outlineLevel="0" collapsed="false">
      <c r="B12" s="8" t="s">
        <v>10</v>
      </c>
      <c r="C12" s="9" t="n">
        <f aca="false">IFERROR(C9*(C10/12*(1+C10/12)^(C11*12))/((1+C10/12)^(C11*12)-1),0)</f>
        <v>5372.57819969021</v>
      </c>
    </row>
    <row r="14" customFormat="false" ht="21.75" hidden="false" customHeight="true" outlineLevel="0" collapsed="false">
      <c r="B14" s="4" t="s">
        <v>11</v>
      </c>
      <c r="C14" s="4"/>
    </row>
    <row r="15" customFormat="false" ht="15" hidden="false" customHeight="false" outlineLevel="0" collapsed="false">
      <c r="B15" s="5" t="s">
        <v>12</v>
      </c>
      <c r="C15" s="12" t="n">
        <v>4</v>
      </c>
    </row>
    <row r="16" customFormat="false" ht="15" hidden="false" customHeight="false" outlineLevel="0" collapsed="false">
      <c r="B16" s="5" t="s">
        <v>13</v>
      </c>
      <c r="C16" s="13" t="n">
        <f aca="false">C15-1</f>
        <v>3</v>
      </c>
    </row>
    <row r="17" customFormat="false" ht="15" hidden="false" customHeight="false" outlineLevel="0" collapsed="false">
      <c r="B17" s="5" t="s">
        <v>14</v>
      </c>
      <c r="C17" s="6" t="n">
        <v>2500</v>
      </c>
    </row>
    <row r="18" customFormat="false" ht="15" hidden="false" customHeight="false" outlineLevel="0" collapsed="false">
      <c r="B18" s="8" t="s">
        <v>15</v>
      </c>
      <c r="C18" s="9" t="n">
        <f aca="false">C16*C17</f>
        <v>7500</v>
      </c>
    </row>
    <row r="20" customFormat="false" ht="21.75" hidden="false" customHeight="true" outlineLevel="0" collapsed="false">
      <c r="B20" s="4" t="s">
        <v>16</v>
      </c>
      <c r="C20" s="4"/>
    </row>
    <row r="21" customFormat="false" ht="15" hidden="false" customHeight="false" outlineLevel="0" collapsed="false">
      <c r="B21" s="5" t="s">
        <v>17</v>
      </c>
      <c r="C21" s="6" t="n">
        <v>900</v>
      </c>
    </row>
    <row r="22" customFormat="false" ht="15" hidden="false" customHeight="false" outlineLevel="0" collapsed="false">
      <c r="B22" s="5" t="s">
        <v>18</v>
      </c>
      <c r="C22" s="6" t="n">
        <v>350</v>
      </c>
    </row>
    <row r="23" customFormat="false" ht="15" hidden="false" customHeight="false" outlineLevel="0" collapsed="false">
      <c r="B23" s="5" t="s">
        <v>19</v>
      </c>
      <c r="C23" s="7" t="n">
        <v>0.05</v>
      </c>
    </row>
    <row r="24" customFormat="false" ht="15" hidden="false" customHeight="false" outlineLevel="0" collapsed="false">
      <c r="B24" s="5" t="s">
        <v>20</v>
      </c>
      <c r="C24" s="10" t="n">
        <f aca="false">C18*C23</f>
        <v>375</v>
      </c>
    </row>
    <row r="25" customFormat="false" ht="15" hidden="false" customHeight="false" outlineLevel="0" collapsed="false">
      <c r="B25" s="5" t="s">
        <v>21</v>
      </c>
      <c r="C25" s="7" t="n">
        <v>0.05</v>
      </c>
    </row>
    <row r="26" customFormat="false" ht="15" hidden="false" customHeight="false" outlineLevel="0" collapsed="false">
      <c r="B26" s="5" t="s">
        <v>22</v>
      </c>
      <c r="C26" s="10" t="n">
        <f aca="false">C18*C25</f>
        <v>375</v>
      </c>
    </row>
    <row r="27" customFormat="false" ht="15" hidden="false" customHeight="false" outlineLevel="0" collapsed="false">
      <c r="B27" s="8" t="s">
        <v>23</v>
      </c>
      <c r="C27" s="9" t="n">
        <f aca="false">C21+C22+C24+C26</f>
        <v>2000</v>
      </c>
    </row>
    <row r="29" customFormat="false" ht="21.75" hidden="false" customHeight="true" outlineLevel="0" collapsed="false">
      <c r="B29" s="14" t="s">
        <v>24</v>
      </c>
      <c r="C29" s="14"/>
    </row>
    <row r="30" customFormat="false" ht="15" hidden="false" customHeight="false" outlineLevel="0" collapsed="false">
      <c r="B30" s="5" t="s">
        <v>25</v>
      </c>
      <c r="C30" s="10" t="n">
        <f aca="false">C18-C27</f>
        <v>5500</v>
      </c>
    </row>
    <row r="31" customFormat="false" ht="15" hidden="false" customHeight="false" outlineLevel="0" collapsed="false">
      <c r="B31" s="8" t="s">
        <v>26</v>
      </c>
      <c r="C31" s="15" t="n">
        <f aca="false">C30*12</f>
        <v>66000</v>
      </c>
    </row>
    <row r="32" customFormat="false" ht="15" hidden="false" customHeight="false" outlineLevel="0" collapsed="false">
      <c r="B32" s="8" t="s">
        <v>27</v>
      </c>
      <c r="C32" s="16" t="n">
        <f aca="false">IFERROR(C31/C6,0)</f>
        <v>0.066</v>
      </c>
    </row>
    <row r="33" customFormat="false" ht="15" hidden="false" customHeight="false" outlineLevel="0" collapsed="false">
      <c r="B33" s="8" t="s">
        <v>28</v>
      </c>
      <c r="C33" s="15" t="n">
        <f aca="false">C18-C27-C12</f>
        <v>127.421800309795</v>
      </c>
    </row>
    <row r="34" customFormat="false" ht="15" hidden="false" customHeight="false" outlineLevel="0" collapsed="false">
      <c r="B34" s="8" t="s">
        <v>29</v>
      </c>
      <c r="C34" s="15" t="n">
        <f aca="false">C33*12</f>
        <v>1529.06160371754</v>
      </c>
    </row>
    <row r="35" customFormat="false" ht="15" hidden="false" customHeight="false" outlineLevel="0" collapsed="false">
      <c r="B35" s="8" t="s">
        <v>30</v>
      </c>
      <c r="C35" s="16" t="n">
        <f aca="false">IFERROR(C34/C8,0)</f>
        <v>0.0101937440247836</v>
      </c>
    </row>
    <row r="36" customFormat="false" ht="15" hidden="false" customHeight="false" outlineLevel="0" collapsed="false">
      <c r="B36" s="5" t="s">
        <v>31</v>
      </c>
      <c r="C36" s="17" t="n">
        <f aca="false">IFERROR(C6/(C18*12),0)</f>
        <v>11.1111111111111</v>
      </c>
    </row>
    <row r="37" customFormat="false" ht="15" hidden="false" customHeight="false" outlineLevel="0" collapsed="false">
      <c r="B37" s="5" t="s">
        <v>32</v>
      </c>
      <c r="C37" s="18" t="n">
        <f aca="false">IFERROR((C27+C12)/(C17*C15),0)</f>
        <v>0.737257819969021</v>
      </c>
    </row>
    <row r="39" customFormat="false" ht="21.75" hidden="false" customHeight="true" outlineLevel="0" collapsed="false">
      <c r="B39" s="19" t="s">
        <v>33</v>
      </c>
      <c r="C39" s="19"/>
    </row>
    <row r="40" customFormat="false" ht="15" hidden="false" customHeight="false" outlineLevel="0" collapsed="false">
      <c r="B40" s="5" t="s">
        <v>34</v>
      </c>
      <c r="C40" s="10" t="n">
        <f aca="false">C34</f>
        <v>1529.06160371754</v>
      </c>
    </row>
    <row r="41" customFormat="false" ht="15" hidden="false" customHeight="false" outlineLevel="0" collapsed="false">
      <c r="B41" s="5" t="s">
        <v>35</v>
      </c>
      <c r="C41" s="10" t="n">
        <f aca="false">C6*0.03</f>
        <v>30000</v>
      </c>
    </row>
    <row r="42" customFormat="false" ht="15" hidden="false" customHeight="false" outlineLevel="0" collapsed="false">
      <c r="B42" s="5" t="s">
        <v>36</v>
      </c>
      <c r="C42" s="10" t="n">
        <f aca="false">IFERROR(C9*(C10/12*(1+C10/12)^(C11*12))/((1+C10/12)^(C11*12)-1)*12-C9*C10,0)</f>
        <v>9220.93839628247</v>
      </c>
    </row>
    <row r="43" customFormat="false" ht="15" hidden="false" customHeight="false" outlineLevel="0" collapsed="false">
      <c r="B43" s="20" t="s">
        <v>37</v>
      </c>
      <c r="C43" s="21" t="s">
        <v>38</v>
      </c>
    </row>
    <row r="44" customFormat="false" ht="15" hidden="false" customHeight="false" outlineLevel="0" collapsed="false">
      <c r="B44" s="8" t="s">
        <v>39</v>
      </c>
      <c r="C44" s="22" t="n">
        <f aca="false">C34+C41+C42</f>
        <v>40750</v>
      </c>
    </row>
    <row r="45" customFormat="false" ht="15" hidden="false" customHeight="false" outlineLevel="0" collapsed="false">
      <c r="B45" s="8" t="s">
        <v>40</v>
      </c>
      <c r="C45" s="23" t="n">
        <f aca="false">IFERROR(C44/C8,0)</f>
        <v>0.271666666666667</v>
      </c>
    </row>
    <row r="47" customFormat="false" ht="27.75" hidden="false" customHeight="true" outlineLevel="0" collapsed="false">
      <c r="B47" s="24" t="s">
        <v>41</v>
      </c>
      <c r="C47" s="24"/>
    </row>
  </sheetData>
  <mergeCells count="9">
    <mergeCell ref="B1:C1"/>
    <mergeCell ref="B2:C2"/>
    <mergeCell ref="B3:C3"/>
    <mergeCell ref="B5:C5"/>
    <mergeCell ref="B14:C14"/>
    <mergeCell ref="B20:C20"/>
    <mergeCell ref="B29:C29"/>
    <mergeCell ref="B39:C39"/>
    <mergeCell ref="B47:C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36"/>
    <col collapsed="false" customWidth="true" hidden="false" outlineLevel="0" max="3" min="3" style="0" width="18"/>
  </cols>
  <sheetData>
    <row r="1" customFormat="false" ht="30" hidden="false" customHeight="true" outlineLevel="0" collapsed="false">
      <c r="B1" s="1" t="s">
        <v>42</v>
      </c>
      <c r="C1" s="1"/>
    </row>
    <row r="2" customFormat="false" ht="19.5" hidden="false" customHeight="true" outlineLevel="0" collapsed="false">
      <c r="B2" s="2" t="s">
        <v>43</v>
      </c>
      <c r="C2" s="2"/>
    </row>
    <row r="3" customFormat="false" ht="15" hidden="false" customHeight="false" outlineLevel="0" collapsed="false">
      <c r="B3" s="3" t="s">
        <v>2</v>
      </c>
      <c r="C3" s="3"/>
    </row>
    <row r="5" customFormat="false" ht="21.75" hidden="false" customHeight="true" outlineLevel="0" collapsed="false">
      <c r="B5" s="4" t="s">
        <v>3</v>
      </c>
      <c r="C5" s="4"/>
    </row>
    <row r="6" customFormat="false" ht="15" hidden="false" customHeight="false" outlineLevel="0" collapsed="false">
      <c r="B6" s="5" t="s">
        <v>4</v>
      </c>
      <c r="C6" s="6" t="n">
        <v>1750000</v>
      </c>
    </row>
    <row r="7" customFormat="false" ht="15" hidden="false" customHeight="false" outlineLevel="0" collapsed="false">
      <c r="B7" s="5" t="s">
        <v>5</v>
      </c>
      <c r="C7" s="7" t="n">
        <v>0.25</v>
      </c>
    </row>
    <row r="8" customFormat="false" ht="15" hidden="false" customHeight="false" outlineLevel="0" collapsed="false">
      <c r="B8" s="8" t="s">
        <v>6</v>
      </c>
      <c r="C8" s="9" t="n">
        <f aca="false">C6*C7</f>
        <v>437500</v>
      </c>
    </row>
    <row r="9" customFormat="false" ht="15" hidden="false" customHeight="false" outlineLevel="0" collapsed="false">
      <c r="B9" s="5" t="s">
        <v>7</v>
      </c>
      <c r="C9" s="10" t="n">
        <f aca="false">C6-C8</f>
        <v>1312500</v>
      </c>
    </row>
    <row r="10" customFormat="false" ht="15" hidden="false" customHeight="false" outlineLevel="0" collapsed="false">
      <c r="B10" s="5" t="s">
        <v>8</v>
      </c>
      <c r="C10" s="11" t="n">
        <v>0.07</v>
      </c>
    </row>
    <row r="11" customFormat="false" ht="15" hidden="false" customHeight="false" outlineLevel="0" collapsed="false">
      <c r="B11" s="5" t="s">
        <v>9</v>
      </c>
      <c r="C11" s="12" t="n">
        <v>30</v>
      </c>
    </row>
    <row r="12" customFormat="false" ht="15" hidden="false" customHeight="false" outlineLevel="0" collapsed="false">
      <c r="B12" s="8" t="s">
        <v>10</v>
      </c>
      <c r="C12" s="9" t="n">
        <f aca="false">IFERROR(C9*(C10/12*(1+C10/12)^(C11*12))/((1+C10/12)^(C11*12)-1),0)</f>
        <v>8732.09524922677</v>
      </c>
    </row>
    <row r="14" customFormat="false" ht="21.75" hidden="false" customHeight="true" outlineLevel="0" collapsed="false">
      <c r="B14" s="4" t="s">
        <v>11</v>
      </c>
      <c r="C14" s="4"/>
    </row>
    <row r="15" customFormat="false" ht="15" hidden="false" customHeight="false" outlineLevel="0" collapsed="false">
      <c r="B15" s="5" t="s">
        <v>12</v>
      </c>
      <c r="C15" s="12" t="n">
        <v>8</v>
      </c>
    </row>
    <row r="16" customFormat="false" ht="15" hidden="false" customHeight="false" outlineLevel="0" collapsed="false">
      <c r="B16" s="5" t="s">
        <v>14</v>
      </c>
      <c r="C16" s="6" t="n">
        <v>1950</v>
      </c>
    </row>
    <row r="17" customFormat="false" ht="15" hidden="false" customHeight="false" outlineLevel="0" collapsed="false">
      <c r="B17" s="8" t="s">
        <v>15</v>
      </c>
      <c r="C17" s="9" t="n">
        <f aca="false">C15*C16</f>
        <v>15600</v>
      </c>
    </row>
    <row r="19" customFormat="false" ht="21.75" hidden="false" customHeight="true" outlineLevel="0" collapsed="false">
      <c r="B19" s="4" t="s">
        <v>16</v>
      </c>
      <c r="C19" s="4"/>
    </row>
    <row r="20" customFormat="false" ht="15" hidden="false" customHeight="false" outlineLevel="0" collapsed="false">
      <c r="B20" s="5" t="s">
        <v>17</v>
      </c>
      <c r="C20" s="6" t="n">
        <v>1600</v>
      </c>
    </row>
    <row r="21" customFormat="false" ht="15" hidden="false" customHeight="false" outlineLevel="0" collapsed="false">
      <c r="B21" s="5" t="s">
        <v>18</v>
      </c>
      <c r="C21" s="6" t="n">
        <v>700</v>
      </c>
    </row>
    <row r="22" customFormat="false" ht="15" hidden="false" customHeight="false" outlineLevel="0" collapsed="false">
      <c r="B22" s="5" t="s">
        <v>44</v>
      </c>
      <c r="C22" s="7" t="n">
        <v>0.08</v>
      </c>
    </row>
    <row r="23" customFormat="false" ht="15" hidden="false" customHeight="false" outlineLevel="0" collapsed="false">
      <c r="B23" s="5" t="s">
        <v>45</v>
      </c>
      <c r="C23" s="10" t="n">
        <f aca="false">C17*C22</f>
        <v>1248</v>
      </c>
    </row>
    <row r="24" customFormat="false" ht="15" hidden="false" customHeight="false" outlineLevel="0" collapsed="false">
      <c r="B24" s="5" t="s">
        <v>19</v>
      </c>
      <c r="C24" s="7" t="n">
        <v>0.05</v>
      </c>
    </row>
    <row r="25" customFormat="false" ht="15" hidden="false" customHeight="false" outlineLevel="0" collapsed="false">
      <c r="B25" s="5" t="s">
        <v>20</v>
      </c>
      <c r="C25" s="10" t="n">
        <f aca="false">C17*C24</f>
        <v>780</v>
      </c>
    </row>
    <row r="26" customFormat="false" ht="15" hidden="false" customHeight="false" outlineLevel="0" collapsed="false">
      <c r="B26" s="5" t="s">
        <v>21</v>
      </c>
      <c r="C26" s="7" t="n">
        <v>0.05</v>
      </c>
    </row>
    <row r="27" customFormat="false" ht="15" hidden="false" customHeight="false" outlineLevel="0" collapsed="false">
      <c r="B27" s="5" t="s">
        <v>22</v>
      </c>
      <c r="C27" s="10" t="n">
        <f aca="false">C17*C26</f>
        <v>780</v>
      </c>
    </row>
    <row r="28" customFormat="false" ht="15" hidden="false" customHeight="false" outlineLevel="0" collapsed="false">
      <c r="B28" s="5" t="s">
        <v>46</v>
      </c>
      <c r="C28" s="7" t="n">
        <v>0.05</v>
      </c>
    </row>
    <row r="29" customFormat="false" ht="15" hidden="false" customHeight="false" outlineLevel="0" collapsed="false">
      <c r="B29" s="5" t="s">
        <v>47</v>
      </c>
      <c r="C29" s="10" t="n">
        <f aca="false">C17*C28</f>
        <v>780</v>
      </c>
    </row>
    <row r="30" customFormat="false" ht="15" hidden="false" customHeight="false" outlineLevel="0" collapsed="false">
      <c r="B30" s="8" t="s">
        <v>23</v>
      </c>
      <c r="C30" s="9" t="n">
        <f aca="false">C20+C21+C23+C25+C27+C29</f>
        <v>5888</v>
      </c>
    </row>
    <row r="32" customFormat="false" ht="21.75" hidden="false" customHeight="true" outlineLevel="0" collapsed="false">
      <c r="B32" s="14" t="s">
        <v>24</v>
      </c>
      <c r="C32" s="14"/>
    </row>
    <row r="33" customFormat="false" ht="15" hidden="false" customHeight="false" outlineLevel="0" collapsed="false">
      <c r="B33" s="5" t="s">
        <v>25</v>
      </c>
      <c r="C33" s="10" t="n">
        <f aca="false">C17-C30</f>
        <v>9712</v>
      </c>
    </row>
    <row r="34" customFormat="false" ht="15" hidden="false" customHeight="false" outlineLevel="0" collapsed="false">
      <c r="B34" s="8" t="s">
        <v>26</v>
      </c>
      <c r="C34" s="15" t="n">
        <f aca="false">C33*12</f>
        <v>116544</v>
      </c>
    </row>
    <row r="35" customFormat="false" ht="15" hidden="false" customHeight="false" outlineLevel="0" collapsed="false">
      <c r="B35" s="8" t="s">
        <v>27</v>
      </c>
      <c r="C35" s="16" t="n">
        <f aca="false">IFERROR(C34/C6,0)</f>
        <v>0.0665965714285714</v>
      </c>
    </row>
    <row r="36" customFormat="false" ht="15" hidden="false" customHeight="false" outlineLevel="0" collapsed="false">
      <c r="B36" s="8" t="s">
        <v>28</v>
      </c>
      <c r="C36" s="15" t="n">
        <f aca="false">C17-C30-C12</f>
        <v>979.90475077323</v>
      </c>
    </row>
    <row r="37" customFormat="false" ht="15" hidden="false" customHeight="false" outlineLevel="0" collapsed="false">
      <c r="B37" s="8" t="s">
        <v>29</v>
      </c>
      <c r="C37" s="15" t="n">
        <f aca="false">C36*12</f>
        <v>11758.8570092788</v>
      </c>
    </row>
    <row r="38" customFormat="false" ht="15" hidden="false" customHeight="false" outlineLevel="0" collapsed="false">
      <c r="B38" s="8" t="s">
        <v>30</v>
      </c>
      <c r="C38" s="16" t="n">
        <f aca="false">IFERROR(C37/C8,0)</f>
        <v>0.02687738744978</v>
      </c>
    </row>
    <row r="39" customFormat="false" ht="15" hidden="false" customHeight="false" outlineLevel="0" collapsed="false">
      <c r="B39" s="5" t="s">
        <v>31</v>
      </c>
      <c r="C39" s="17" t="n">
        <f aca="false">IFERROR(C6/(C17*12),0)</f>
        <v>9.3482905982906</v>
      </c>
    </row>
    <row r="40" customFormat="false" ht="15" hidden="false" customHeight="false" outlineLevel="0" collapsed="false">
      <c r="B40" s="5" t="s">
        <v>32</v>
      </c>
      <c r="C40" s="18" t="n">
        <f aca="false">IFERROR((C30+C12)/(C16*C15),0)</f>
        <v>0.937185592899152</v>
      </c>
    </row>
    <row r="42" customFormat="false" ht="21.75" hidden="false" customHeight="true" outlineLevel="0" collapsed="false">
      <c r="B42" s="19" t="s">
        <v>33</v>
      </c>
      <c r="C42" s="19"/>
    </row>
    <row r="43" customFormat="false" ht="15" hidden="false" customHeight="false" outlineLevel="0" collapsed="false">
      <c r="B43" s="5" t="s">
        <v>34</v>
      </c>
      <c r="C43" s="10" t="n">
        <f aca="false">C37</f>
        <v>11758.8570092788</v>
      </c>
    </row>
    <row r="44" customFormat="false" ht="15" hidden="false" customHeight="false" outlineLevel="0" collapsed="false">
      <c r="B44" s="5" t="s">
        <v>35</v>
      </c>
      <c r="C44" s="10" t="n">
        <f aca="false">C6*0.03</f>
        <v>52500</v>
      </c>
    </row>
    <row r="45" customFormat="false" ht="15" hidden="false" customHeight="false" outlineLevel="0" collapsed="false">
      <c r="B45" s="5" t="s">
        <v>36</v>
      </c>
      <c r="C45" s="10" t="n">
        <f aca="false">IFERROR(C9*(C10/12*(1+C10/12)^(C11*12))/((1+C10/12)^(C11*12)-1)*12-C9*C10,0)</f>
        <v>12910.1429907212</v>
      </c>
    </row>
    <row r="46" customFormat="false" ht="15" hidden="false" customHeight="false" outlineLevel="0" collapsed="false">
      <c r="B46" s="20" t="s">
        <v>37</v>
      </c>
      <c r="C46" s="21" t="s">
        <v>38</v>
      </c>
    </row>
    <row r="47" customFormat="false" ht="15" hidden="false" customHeight="false" outlineLevel="0" collapsed="false">
      <c r="B47" s="8" t="s">
        <v>39</v>
      </c>
      <c r="C47" s="22" t="n">
        <f aca="false">C37+C44+C45</f>
        <v>77169</v>
      </c>
    </row>
    <row r="48" customFormat="false" ht="15" hidden="false" customHeight="false" outlineLevel="0" collapsed="false">
      <c r="B48" s="8" t="s">
        <v>40</v>
      </c>
      <c r="C48" s="23" t="n">
        <f aca="false">IFERROR(C47/C8,0)</f>
        <v>0.176386285714286</v>
      </c>
    </row>
    <row r="50" customFormat="false" ht="27.75" hidden="false" customHeight="true" outlineLevel="0" collapsed="false">
      <c r="B50" s="24" t="s">
        <v>41</v>
      </c>
      <c r="C50" s="24"/>
    </row>
  </sheetData>
  <mergeCells count="9">
    <mergeCell ref="B1:C1"/>
    <mergeCell ref="B2:C2"/>
    <mergeCell ref="B3:C3"/>
    <mergeCell ref="B5:C5"/>
    <mergeCell ref="B14:C14"/>
    <mergeCell ref="B19:C19"/>
    <mergeCell ref="B32:C32"/>
    <mergeCell ref="B42:C42"/>
    <mergeCell ref="B50:C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36"/>
    <col collapsed="false" customWidth="true" hidden="false" outlineLevel="0" max="3" min="3" style="0" width="18"/>
  </cols>
  <sheetData>
    <row r="1" customFormat="false" ht="30" hidden="false" customHeight="true" outlineLevel="0" collapsed="false">
      <c r="B1" s="1" t="s">
        <v>48</v>
      </c>
      <c r="C1" s="1"/>
    </row>
    <row r="2" customFormat="false" ht="19.5" hidden="false" customHeight="true" outlineLevel="0" collapsed="false">
      <c r="B2" s="2" t="s">
        <v>49</v>
      </c>
      <c r="C2" s="2"/>
    </row>
    <row r="3" customFormat="false" ht="15" hidden="false" customHeight="false" outlineLevel="0" collapsed="false">
      <c r="B3" s="3" t="s">
        <v>2</v>
      </c>
      <c r="C3" s="3"/>
    </row>
    <row r="5" customFormat="false" ht="21.75" hidden="false" customHeight="true" outlineLevel="0" collapsed="false">
      <c r="B5" s="4" t="s">
        <v>3</v>
      </c>
      <c r="C5" s="4"/>
    </row>
    <row r="6" customFormat="false" ht="15" hidden="false" customHeight="false" outlineLevel="0" collapsed="false">
      <c r="B6" s="5" t="s">
        <v>4</v>
      </c>
      <c r="C6" s="6" t="n">
        <v>0</v>
      </c>
    </row>
    <row r="7" customFormat="false" ht="15" hidden="false" customHeight="false" outlineLevel="0" collapsed="false">
      <c r="B7" s="5" t="s">
        <v>5</v>
      </c>
      <c r="C7" s="7" t="n">
        <v>0.2</v>
      </c>
    </row>
    <row r="8" customFormat="false" ht="15" hidden="false" customHeight="false" outlineLevel="0" collapsed="false">
      <c r="B8" s="8" t="s">
        <v>6</v>
      </c>
      <c r="C8" s="9" t="n">
        <f aca="false">C6*C7</f>
        <v>0</v>
      </c>
    </row>
    <row r="9" customFormat="false" ht="15" hidden="false" customHeight="false" outlineLevel="0" collapsed="false">
      <c r="B9" s="5" t="s">
        <v>7</v>
      </c>
      <c r="C9" s="10" t="n">
        <f aca="false">C6-C8</f>
        <v>0</v>
      </c>
    </row>
    <row r="10" customFormat="false" ht="15" hidden="false" customHeight="false" outlineLevel="0" collapsed="false">
      <c r="B10" s="5" t="s">
        <v>8</v>
      </c>
      <c r="C10" s="11" t="n">
        <v>0.07</v>
      </c>
    </row>
    <row r="11" customFormat="false" ht="15" hidden="false" customHeight="false" outlineLevel="0" collapsed="false">
      <c r="B11" s="5" t="s">
        <v>9</v>
      </c>
      <c r="C11" s="12" t="n">
        <v>30</v>
      </c>
    </row>
    <row r="12" customFormat="false" ht="15" hidden="false" customHeight="false" outlineLevel="0" collapsed="false">
      <c r="B12" s="8" t="s">
        <v>10</v>
      </c>
      <c r="C12" s="9" t="n">
        <f aca="false">IFERROR(C9*(C10/12*(1+C10/12)^(C11*12))/((1+C10/12)^(C11*12)-1),0)</f>
        <v>0</v>
      </c>
    </row>
    <row r="14" customFormat="false" ht="21.75" hidden="false" customHeight="true" outlineLevel="0" collapsed="false">
      <c r="B14" s="4" t="s">
        <v>11</v>
      </c>
      <c r="C14" s="4"/>
    </row>
    <row r="15" customFormat="false" ht="15" hidden="false" customHeight="false" outlineLevel="0" collapsed="false">
      <c r="B15" s="5" t="s">
        <v>12</v>
      </c>
      <c r="C15" s="12" t="n">
        <v>4</v>
      </c>
    </row>
    <row r="16" customFormat="false" ht="15" hidden="false" customHeight="false" outlineLevel="0" collapsed="false">
      <c r="B16" s="5" t="s">
        <v>14</v>
      </c>
      <c r="C16" s="6" t="n">
        <v>0</v>
      </c>
    </row>
    <row r="17" customFormat="false" ht="15" hidden="false" customHeight="false" outlineLevel="0" collapsed="false">
      <c r="B17" s="8" t="s">
        <v>15</v>
      </c>
      <c r="C17" s="9" t="n">
        <f aca="false">C15*C16</f>
        <v>0</v>
      </c>
    </row>
    <row r="19" customFormat="false" ht="21.75" hidden="false" customHeight="true" outlineLevel="0" collapsed="false">
      <c r="B19" s="4" t="s">
        <v>16</v>
      </c>
      <c r="C19" s="4"/>
    </row>
    <row r="20" customFormat="false" ht="15" hidden="false" customHeight="false" outlineLevel="0" collapsed="false">
      <c r="B20" s="5" t="s">
        <v>17</v>
      </c>
      <c r="C20" s="6" t="n">
        <v>0</v>
      </c>
    </row>
    <row r="21" customFormat="false" ht="15" hidden="false" customHeight="false" outlineLevel="0" collapsed="false">
      <c r="B21" s="5" t="s">
        <v>18</v>
      </c>
      <c r="C21" s="6" t="n">
        <v>0</v>
      </c>
    </row>
    <row r="22" customFormat="false" ht="15" hidden="false" customHeight="false" outlineLevel="0" collapsed="false">
      <c r="B22" s="5" t="s">
        <v>44</v>
      </c>
      <c r="C22" s="7" t="n">
        <v>0.08</v>
      </c>
    </row>
    <row r="23" customFormat="false" ht="15" hidden="false" customHeight="false" outlineLevel="0" collapsed="false">
      <c r="B23" s="5" t="s">
        <v>45</v>
      </c>
      <c r="C23" s="10" t="n">
        <f aca="false">C17*C22</f>
        <v>0</v>
      </c>
    </row>
    <row r="24" customFormat="false" ht="15" hidden="false" customHeight="false" outlineLevel="0" collapsed="false">
      <c r="B24" s="5" t="s">
        <v>19</v>
      </c>
      <c r="C24" s="7" t="n">
        <v>0.05</v>
      </c>
    </row>
    <row r="25" customFormat="false" ht="15" hidden="false" customHeight="false" outlineLevel="0" collapsed="false">
      <c r="B25" s="5" t="s">
        <v>20</v>
      </c>
      <c r="C25" s="10" t="n">
        <f aca="false">C17*C24</f>
        <v>0</v>
      </c>
    </row>
    <row r="26" customFormat="false" ht="15" hidden="false" customHeight="false" outlineLevel="0" collapsed="false">
      <c r="B26" s="5" t="s">
        <v>21</v>
      </c>
      <c r="C26" s="7" t="n">
        <v>0.05</v>
      </c>
    </row>
    <row r="27" customFormat="false" ht="15" hidden="false" customHeight="false" outlineLevel="0" collapsed="false">
      <c r="B27" s="5" t="s">
        <v>22</v>
      </c>
      <c r="C27" s="10" t="n">
        <f aca="false">C17*C26</f>
        <v>0</v>
      </c>
    </row>
    <row r="28" customFormat="false" ht="15" hidden="false" customHeight="false" outlineLevel="0" collapsed="false">
      <c r="B28" s="5" t="s">
        <v>46</v>
      </c>
      <c r="C28" s="7" t="n">
        <v>0.05</v>
      </c>
    </row>
    <row r="29" customFormat="false" ht="15" hidden="false" customHeight="false" outlineLevel="0" collapsed="false">
      <c r="B29" s="5" t="s">
        <v>47</v>
      </c>
      <c r="C29" s="10" t="n">
        <f aca="false">C17*C28</f>
        <v>0</v>
      </c>
    </row>
    <row r="30" customFormat="false" ht="15" hidden="false" customHeight="false" outlineLevel="0" collapsed="false">
      <c r="B30" s="8" t="s">
        <v>23</v>
      </c>
      <c r="C30" s="9" t="n">
        <f aca="false">C20+C21+C23+C25+C27+C29</f>
        <v>0</v>
      </c>
    </row>
    <row r="32" customFormat="false" ht="21.75" hidden="false" customHeight="true" outlineLevel="0" collapsed="false">
      <c r="B32" s="14" t="s">
        <v>24</v>
      </c>
      <c r="C32" s="14"/>
    </row>
    <row r="33" customFormat="false" ht="15" hidden="false" customHeight="false" outlineLevel="0" collapsed="false">
      <c r="B33" s="5" t="s">
        <v>25</v>
      </c>
      <c r="C33" s="10" t="n">
        <f aca="false">C17-C30</f>
        <v>0</v>
      </c>
    </row>
    <row r="34" customFormat="false" ht="15" hidden="false" customHeight="false" outlineLevel="0" collapsed="false">
      <c r="B34" s="8" t="s">
        <v>26</v>
      </c>
      <c r="C34" s="15" t="n">
        <f aca="false">C33*12</f>
        <v>0</v>
      </c>
    </row>
    <row r="35" customFormat="false" ht="15" hidden="false" customHeight="false" outlineLevel="0" collapsed="false">
      <c r="B35" s="8" t="s">
        <v>27</v>
      </c>
      <c r="C35" s="16" t="n">
        <f aca="false">IFERROR(C34/C6,0)</f>
        <v>0</v>
      </c>
    </row>
    <row r="36" customFormat="false" ht="15" hidden="false" customHeight="false" outlineLevel="0" collapsed="false">
      <c r="B36" s="8" t="s">
        <v>28</v>
      </c>
      <c r="C36" s="15" t="n">
        <f aca="false">C17-C30-C12</f>
        <v>0</v>
      </c>
    </row>
    <row r="37" customFormat="false" ht="15" hidden="false" customHeight="false" outlineLevel="0" collapsed="false">
      <c r="B37" s="8" t="s">
        <v>29</v>
      </c>
      <c r="C37" s="15" t="n">
        <f aca="false">C36*12</f>
        <v>0</v>
      </c>
    </row>
    <row r="38" customFormat="false" ht="15" hidden="false" customHeight="false" outlineLevel="0" collapsed="false">
      <c r="B38" s="8" t="s">
        <v>30</v>
      </c>
      <c r="C38" s="16" t="n">
        <f aca="false">IFERROR(C37/C8,0)</f>
        <v>0</v>
      </c>
    </row>
    <row r="39" customFormat="false" ht="15" hidden="false" customHeight="false" outlineLevel="0" collapsed="false">
      <c r="B39" s="5" t="s">
        <v>31</v>
      </c>
      <c r="C39" s="17" t="n">
        <f aca="false">IFERROR(C6/(C17*12),0)</f>
        <v>0</v>
      </c>
    </row>
    <row r="40" customFormat="false" ht="15" hidden="false" customHeight="false" outlineLevel="0" collapsed="false">
      <c r="B40" s="5" t="s">
        <v>32</v>
      </c>
      <c r="C40" s="18" t="n">
        <f aca="false">IFERROR((C30+C12)/(C16*C15),0)</f>
        <v>0</v>
      </c>
    </row>
    <row r="42" customFormat="false" ht="21.75" hidden="false" customHeight="true" outlineLevel="0" collapsed="false">
      <c r="B42" s="19" t="s">
        <v>33</v>
      </c>
      <c r="C42" s="19"/>
    </row>
    <row r="43" customFormat="false" ht="15" hidden="false" customHeight="false" outlineLevel="0" collapsed="false">
      <c r="B43" s="5" t="s">
        <v>34</v>
      </c>
      <c r="C43" s="10" t="n">
        <f aca="false">C37</f>
        <v>0</v>
      </c>
    </row>
    <row r="44" customFormat="false" ht="15" hidden="false" customHeight="false" outlineLevel="0" collapsed="false">
      <c r="B44" s="5" t="s">
        <v>35</v>
      </c>
      <c r="C44" s="10" t="n">
        <f aca="false">C6*0.03</f>
        <v>0</v>
      </c>
    </row>
    <row r="45" customFormat="false" ht="15" hidden="false" customHeight="false" outlineLevel="0" collapsed="false">
      <c r="B45" s="5" t="s">
        <v>36</v>
      </c>
      <c r="C45" s="10" t="n">
        <f aca="false">IFERROR(C9*(C10/12*(1+C10/12)^(C11*12))/((1+C10/12)^(C11*12)-1)*12-C9*C10,0)</f>
        <v>0</v>
      </c>
    </row>
    <row r="46" customFormat="false" ht="15" hidden="false" customHeight="false" outlineLevel="0" collapsed="false">
      <c r="B46" s="20" t="s">
        <v>37</v>
      </c>
      <c r="C46" s="21" t="s">
        <v>38</v>
      </c>
    </row>
    <row r="47" customFormat="false" ht="15" hidden="false" customHeight="false" outlineLevel="0" collapsed="false">
      <c r="B47" s="8" t="s">
        <v>39</v>
      </c>
      <c r="C47" s="22" t="n">
        <f aca="false">C37+C44+C45</f>
        <v>0</v>
      </c>
    </row>
    <row r="48" customFormat="false" ht="15" hidden="false" customHeight="false" outlineLevel="0" collapsed="false">
      <c r="B48" s="8" t="s">
        <v>40</v>
      </c>
      <c r="C48" s="23" t="n">
        <f aca="false">IFERROR(C47/C8,0)</f>
        <v>0</v>
      </c>
    </row>
    <row r="50" customFormat="false" ht="27.75" hidden="false" customHeight="true" outlineLevel="0" collapsed="false">
      <c r="B50" s="24" t="s">
        <v>41</v>
      </c>
      <c r="C50" s="24"/>
    </row>
  </sheetData>
  <mergeCells count="9">
    <mergeCell ref="B1:C1"/>
    <mergeCell ref="B2:C2"/>
    <mergeCell ref="B3:C3"/>
    <mergeCell ref="B5:C5"/>
    <mergeCell ref="B14:C14"/>
    <mergeCell ref="B19:C19"/>
    <mergeCell ref="B32:C32"/>
    <mergeCell ref="B42:C42"/>
    <mergeCell ref="B50:C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2026-04-20T05:25:00Z</dcterms:created>
  <dc:creator>openpyxl</dc:creator>
  <dc:description/>
  <dc:language>en-US</dc:language>
  <cp:lastModifiedBy/>
  <dcterms:modified xsi:type="dcterms:W3CDTF">2026-04-20T05:25:00Z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